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Bootcamp\Winter 2023\"/>
    </mc:Choice>
  </mc:AlternateContent>
  <xr:revisionPtr revIDLastSave="0" documentId="13_ncr:1_{C0A4C0F2-BADC-49CA-A57A-AE04E7F1CAB1}" xr6:coauthVersionLast="47" xr6:coauthVersionMax="47" xr10:uidLastSave="{00000000-0000-0000-0000-000000000000}"/>
  <bookViews>
    <workbookView xWindow="30210" yWindow="555" windowWidth="20010" windowHeight="14895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" i="1" l="1"/>
  <c r="G6" i="1" s="1"/>
  <c r="E7" i="1"/>
  <c r="F7" i="1"/>
  <c r="C8" i="1"/>
  <c r="E9" i="1"/>
  <c r="E18" i="1" s="1"/>
  <c r="F9" i="1"/>
  <c r="C10" i="1"/>
  <c r="G10" i="1" s="1"/>
  <c r="E11" i="1"/>
  <c r="F11" i="1"/>
  <c r="C12" i="1"/>
  <c r="E13" i="1"/>
  <c r="E14" i="1"/>
  <c r="F14" i="1"/>
  <c r="C15" i="1"/>
  <c r="E16" i="1"/>
  <c r="F16" i="1"/>
  <c r="C17" i="1"/>
  <c r="G17" i="1" s="1"/>
  <c r="C20" i="1"/>
  <c r="G20" i="1" s="1"/>
  <c r="E21" i="1"/>
  <c r="F21" i="1"/>
  <c r="C22" i="1"/>
  <c r="E23" i="1"/>
  <c r="F23" i="1"/>
  <c r="C24" i="1"/>
  <c r="G24" i="1" s="1"/>
  <c r="C27" i="1"/>
  <c r="E28" i="1"/>
  <c r="F28" i="1"/>
  <c r="C29" i="1"/>
  <c r="G29" i="1" s="1"/>
  <c r="E30" i="1"/>
  <c r="F30" i="1"/>
  <c r="C31" i="1"/>
  <c r="G30" i="1" l="1"/>
  <c r="G23" i="1"/>
  <c r="G16" i="1"/>
  <c r="F18" i="1"/>
  <c r="G9" i="1"/>
  <c r="G31" i="1"/>
  <c r="G28" i="1"/>
  <c r="G14" i="1"/>
  <c r="G12" i="1"/>
  <c r="G27" i="1"/>
  <c r="G11" i="1"/>
  <c r="G8" i="1"/>
  <c r="G22" i="1"/>
  <c r="G15" i="1"/>
  <c r="G21" i="1"/>
  <c r="G7" i="1"/>
  <c r="G32" i="1" l="1"/>
  <c r="H32" i="1" s="1"/>
  <c r="G25" i="1"/>
  <c r="H25" i="1" s="1"/>
  <c r="G18" i="1"/>
  <c r="H18" i="1" s="1"/>
  <c r="H33" i="1" l="1"/>
  <c r="H35" i="1" s="1"/>
</calcChain>
</file>

<file path=xl/sharedStrings.xml><?xml version="1.0" encoding="utf-8"?>
<sst xmlns="http://schemas.openxmlformats.org/spreadsheetml/2006/main" count="27" uniqueCount="17">
  <si>
    <t>Anytown High Schools</t>
  </si>
  <si>
    <t>FTE Calculator</t>
  </si>
  <si>
    <t>True/False</t>
  </si>
  <si>
    <t>Period</t>
  </si>
  <si>
    <t>Begin</t>
  </si>
  <si>
    <t>End</t>
  </si>
  <si>
    <t>Minutes/Day</t>
  </si>
  <si>
    <t>Hours/ Year</t>
  </si>
  <si>
    <t>MTWRF Full Days (175)</t>
  </si>
  <si>
    <t>Passing</t>
  </si>
  <si>
    <t>Lunch</t>
  </si>
  <si>
    <t>TOTAL</t>
  </si>
  <si>
    <t>MTW Exam Days (3)</t>
  </si>
  <si>
    <t>WRF Exam Days (3)</t>
  </si>
  <si>
    <t>Total Hours</t>
  </si>
  <si>
    <t>Put Hours Here</t>
  </si>
  <si>
    <t>FTE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</si>
</sst>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5" x14ac:knownFonts="1">
    <font>
      <sz val="10"/>
      <name val="Arial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4"/>
      <name val="Arial"/>
      <family val="2"/>
    </font>
    <font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9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2" fontId="0" fillId="0" borderId="0" xfId="0" applyNumberFormat="1"/>
    <xf numFmtId="164" fontId="0" fillId="0" borderId="0" xfId="0" applyNumberFormat="1"/>
    <xf numFmtId="0" fontId="0" fillId="0" borderId="4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wrapText="1"/>
    </xf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18" fontId="1" fillId="0" borderId="0" xfId="0" applyNumberFormat="1" applyFont="1"/>
    <xf numFmtId="2" fontId="1" fillId="0" borderId="5" xfId="0" applyNumberFormat="1" applyFont="1" applyBorder="1"/>
    <xf numFmtId="0" fontId="1" fillId="0" borderId="4" xfId="0" applyFont="1" applyBorder="1"/>
    <xf numFmtId="0" fontId="0" fillId="0" borderId="6" xfId="0" applyBorder="1"/>
    <xf numFmtId="2" fontId="1" fillId="0" borderId="7" xfId="0" applyNumberFormat="1" applyFont="1" applyBorder="1"/>
    <xf numFmtId="0" fontId="2" fillId="0" borderId="8" xfId="0" applyFont="1" applyBorder="1"/>
    <xf numFmtId="0" fontId="0" fillId="0" borderId="9" xfId="0" applyBorder="1" applyAlignment="1">
      <alignment horizontal="center"/>
    </xf>
    <xf numFmtId="18" fontId="0" fillId="0" borderId="9" xfId="0" applyNumberFormat="1" applyBorder="1"/>
    <xf numFmtId="0" fontId="0" fillId="0" borderId="9" xfId="0" applyBorder="1"/>
    <xf numFmtId="0" fontId="0" fillId="0" borderId="10" xfId="0" applyBorder="1"/>
    <xf numFmtId="0" fontId="0" fillId="0" borderId="8" xfId="0" applyBorder="1"/>
    <xf numFmtId="0" fontId="1" fillId="0" borderId="9" xfId="0" applyFont="1" applyBorder="1" applyAlignment="1">
      <alignment horizontal="center"/>
    </xf>
    <xf numFmtId="18" fontId="1" fillId="0" borderId="9" xfId="0" applyNumberFormat="1" applyFont="1" applyBorder="1"/>
    <xf numFmtId="0" fontId="1" fillId="0" borderId="9" xfId="0" applyFont="1" applyBorder="1"/>
    <xf numFmtId="2" fontId="1" fillId="0" borderId="10" xfId="0" applyNumberFormat="1" applyFont="1" applyBorder="1"/>
    <xf numFmtId="0" fontId="1" fillId="0" borderId="6" xfId="0" applyFont="1" applyBorder="1" applyAlignment="1">
      <alignment horizontal="right"/>
    </xf>
    <xf numFmtId="0" fontId="0" fillId="0" borderId="16" xfId="0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11" xfId="0" applyFont="1" applyBorder="1" applyAlignment="1">
      <alignment horizontal="right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I37"/>
  <sheetViews>
    <sheetView tabSelected="1" zoomScale="200" zoomScaleNormal="200" workbookViewId="0">
      <selection activeCell="C34" sqref="C34:D34"/>
    </sheetView>
  </sheetViews>
  <sheetFormatPr defaultRowHeight="12.75" x14ac:dyDescent="0.2"/>
  <cols>
    <col min="3" max="3" width="11.140625" customWidth="1"/>
    <col min="7" max="7" width="8" customWidth="1"/>
    <col min="8" max="8" width="8.7109375" customWidth="1"/>
  </cols>
  <sheetData>
    <row r="1" spans="3:9" ht="13.5" thickBot="1" x14ac:dyDescent="0.25"/>
    <row r="2" spans="3:9" ht="18.75" thickTop="1" x14ac:dyDescent="0.25">
      <c r="C2" s="34" t="s">
        <v>0</v>
      </c>
      <c r="D2" s="35"/>
      <c r="E2" s="35"/>
      <c r="F2" s="35"/>
      <c r="G2" s="35"/>
      <c r="H2" s="36"/>
    </row>
    <row r="3" spans="3:9" ht="15.75" thickBot="1" x14ac:dyDescent="0.25">
      <c r="C3" s="37" t="s">
        <v>1</v>
      </c>
      <c r="D3" s="38"/>
      <c r="E3" s="38"/>
      <c r="F3" s="38"/>
      <c r="G3" s="38"/>
      <c r="H3" s="39"/>
    </row>
    <row r="4" spans="3:9" ht="27.75" customHeight="1" thickTop="1" x14ac:dyDescent="0.2">
      <c r="C4" s="29" t="s">
        <v>2</v>
      </c>
      <c r="D4" s="26" t="s">
        <v>3</v>
      </c>
      <c r="E4" s="26" t="s">
        <v>4</v>
      </c>
      <c r="F4" s="26" t="s">
        <v>5</v>
      </c>
      <c r="G4" s="27" t="s">
        <v>6</v>
      </c>
      <c r="H4" s="28" t="s">
        <v>7</v>
      </c>
    </row>
    <row r="5" spans="3:9" ht="12.75" customHeight="1" x14ac:dyDescent="0.2">
      <c r="C5" s="8" t="s">
        <v>8</v>
      </c>
      <c r="D5" s="5"/>
      <c r="E5" s="5"/>
      <c r="F5" s="5"/>
      <c r="G5" s="6"/>
      <c r="H5" s="7"/>
    </row>
    <row r="6" spans="3:9" x14ac:dyDescent="0.2">
      <c r="C6" s="15" t="b">
        <f>NOT(ISERR(SEARCH("1",C$34)))</f>
        <v>1</v>
      </c>
      <c r="D6" s="16">
        <v>1</v>
      </c>
      <c r="E6" s="17">
        <v>0.32291666666666669</v>
      </c>
      <c r="F6" s="17">
        <v>0.37361111111111112</v>
      </c>
      <c r="G6" s="18">
        <f>IF(C6,(F6-E6)*24*60,0)</f>
        <v>72.999999999999986</v>
      </c>
      <c r="H6" s="19"/>
      <c r="I6" s="3"/>
    </row>
    <row r="7" spans="3:9" x14ac:dyDescent="0.2">
      <c r="C7" s="15"/>
      <c r="D7" s="16" t="s">
        <v>9</v>
      </c>
      <c r="E7" s="17">
        <f>F6</f>
        <v>0.37361111111111112</v>
      </c>
      <c r="F7" s="17">
        <f>E8</f>
        <v>0.37708333333333338</v>
      </c>
      <c r="G7" s="18">
        <f>IF(AND(C6,C8),(F7-E7)*24*60,0)</f>
        <v>5.0000000000000622</v>
      </c>
      <c r="H7" s="19"/>
    </row>
    <row r="8" spans="3:9" x14ac:dyDescent="0.2">
      <c r="C8" s="15" t="b">
        <f>NOT(ISERR(SEARCH("2",C$34)))</f>
        <v>1</v>
      </c>
      <c r="D8" s="16">
        <v>2</v>
      </c>
      <c r="E8" s="17">
        <v>0.37708333333333338</v>
      </c>
      <c r="F8" s="17">
        <v>0.41319444444444442</v>
      </c>
      <c r="G8" s="18">
        <f>IF(C8,(F8-E8)*24*60,0)</f>
        <v>51.999999999999893</v>
      </c>
      <c r="H8" s="19"/>
    </row>
    <row r="9" spans="3:9" x14ac:dyDescent="0.2">
      <c r="C9" s="15"/>
      <c r="D9" s="16" t="s">
        <v>9</v>
      </c>
      <c r="E9" s="17">
        <f>F8</f>
        <v>0.41319444444444442</v>
      </c>
      <c r="F9" s="17">
        <f>E10</f>
        <v>0.41666666666666669</v>
      </c>
      <c r="G9" s="18">
        <f>IF(AND(C8,C10),(F9-E9)*24*60,0)</f>
        <v>5.0000000000000622</v>
      </c>
      <c r="H9" s="19"/>
    </row>
    <row r="10" spans="3:9" x14ac:dyDescent="0.2">
      <c r="C10" s="15" t="b">
        <f>NOT(ISERR(SEARCH("3",C$34)))</f>
        <v>1</v>
      </c>
      <c r="D10" s="16">
        <v>3</v>
      </c>
      <c r="E10" s="17">
        <v>0.41666666666666669</v>
      </c>
      <c r="F10" s="17">
        <v>0.4548611111111111</v>
      </c>
      <c r="G10" s="18">
        <f>IF(C10,(F10-E10)*24*60,0)</f>
        <v>54.999999999999964</v>
      </c>
      <c r="H10" s="19"/>
    </row>
    <row r="11" spans="3:9" x14ac:dyDescent="0.2">
      <c r="C11" s="15"/>
      <c r="D11" s="16" t="s">
        <v>9</v>
      </c>
      <c r="E11" s="17">
        <f>F10</f>
        <v>0.4548611111111111</v>
      </c>
      <c r="F11" s="17">
        <f>E12</f>
        <v>0.45833333333333331</v>
      </c>
      <c r="G11" s="18">
        <f>IF(AND(C10,C12),(F11-E11)*24*60,0)</f>
        <v>4.9999999999999822</v>
      </c>
      <c r="H11" s="19"/>
    </row>
    <row r="12" spans="3:9" x14ac:dyDescent="0.2">
      <c r="C12" s="15" t="b">
        <f>NOT(ISERR(SEARCH("4",C$34)))</f>
        <v>1</v>
      </c>
      <c r="D12" s="16">
        <v>4</v>
      </c>
      <c r="E12" s="17">
        <v>0.45833333333333331</v>
      </c>
      <c r="F12" s="17">
        <v>0.49652777777777773</v>
      </c>
      <c r="G12" s="18">
        <f>IF(C12,(F12-E12)*24*60,0)</f>
        <v>54.999999999999964</v>
      </c>
      <c r="H12" s="19"/>
    </row>
    <row r="13" spans="3:9" x14ac:dyDescent="0.2">
      <c r="C13" s="15"/>
      <c r="D13" s="16" t="s">
        <v>10</v>
      </c>
      <c r="E13" s="17">
        <f>F12</f>
        <v>0.49652777777777773</v>
      </c>
      <c r="F13" s="17">
        <v>0.51736111111111105</v>
      </c>
      <c r="G13" s="18">
        <v>0</v>
      </c>
      <c r="H13" s="19"/>
    </row>
    <row r="14" spans="3:9" x14ac:dyDescent="0.2">
      <c r="C14" s="15"/>
      <c r="D14" s="16" t="s">
        <v>9</v>
      </c>
      <c r="E14" s="17">
        <f>F13</f>
        <v>0.51736111111111105</v>
      </c>
      <c r="F14" s="17">
        <f>E15</f>
        <v>0.52083333333333337</v>
      </c>
      <c r="G14" s="18">
        <f>IF(AND(C12,C15),(F14-E14)*24*60,0)</f>
        <v>5.0000000000001421</v>
      </c>
      <c r="H14" s="19"/>
    </row>
    <row r="15" spans="3:9" x14ac:dyDescent="0.2">
      <c r="C15" s="15" t="b">
        <f>NOT(ISERR(SEARCH("5",C$34)))</f>
        <v>1</v>
      </c>
      <c r="D15" s="16">
        <v>5</v>
      </c>
      <c r="E15" s="17">
        <v>0.52083333333333337</v>
      </c>
      <c r="F15" s="17">
        <v>0.5625</v>
      </c>
      <c r="G15" s="18">
        <f>IF(C15,(F15-E15)*24*60,0)</f>
        <v>59.999999999999943</v>
      </c>
      <c r="H15" s="19"/>
    </row>
    <row r="16" spans="3:9" x14ac:dyDescent="0.2">
      <c r="C16" s="15"/>
      <c r="D16" s="16" t="s">
        <v>9</v>
      </c>
      <c r="E16" s="17">
        <f>F15</f>
        <v>0.5625</v>
      </c>
      <c r="F16" s="17">
        <f>E17</f>
        <v>0.56597222222222221</v>
      </c>
      <c r="G16" s="18">
        <f>IF(AND(C15,C17),(F16-E16)*24*60,0)</f>
        <v>4.9999999999999822</v>
      </c>
      <c r="H16" s="19"/>
    </row>
    <row r="17" spans="3:9" x14ac:dyDescent="0.2">
      <c r="C17" s="15" t="b">
        <f>NOT(ISERR(SEARCH("6",C$34)))</f>
        <v>1</v>
      </c>
      <c r="D17" s="16">
        <v>6</v>
      </c>
      <c r="E17" s="17">
        <v>0.56597222222222221</v>
      </c>
      <c r="F17" s="17">
        <v>0.61111111111111105</v>
      </c>
      <c r="G17" s="18">
        <f>IF(C17,(F17-E17)*24*60,0)</f>
        <v>64.999999999999929</v>
      </c>
      <c r="H17" s="19"/>
    </row>
    <row r="18" spans="3:9" x14ac:dyDescent="0.2">
      <c r="C18" s="20"/>
      <c r="D18" s="21" t="s">
        <v>11</v>
      </c>
      <c r="E18" s="22">
        <f>MIN(E6:E17)</f>
        <v>0.32291666666666669</v>
      </c>
      <c r="F18" s="22">
        <f>MAX(F6:F17)</f>
        <v>0.61111111111111105</v>
      </c>
      <c r="G18" s="23">
        <f>SUM(G6:G17)</f>
        <v>384.99999999999994</v>
      </c>
      <c r="H18" s="24">
        <f>(G18/60)*175</f>
        <v>1122.9166666666665</v>
      </c>
      <c r="I18" s="1"/>
    </row>
    <row r="19" spans="3:9" x14ac:dyDescent="0.2">
      <c r="C19" s="12" t="s">
        <v>12</v>
      </c>
      <c r="D19" s="9"/>
      <c r="E19" s="10"/>
      <c r="F19" s="10"/>
      <c r="G19" s="1"/>
      <c r="H19" s="11"/>
      <c r="I19" s="1"/>
    </row>
    <row r="20" spans="3:9" x14ac:dyDescent="0.2">
      <c r="C20" s="15" t="b">
        <f>NOT(ISERR(SEARCH("1",C$34)))</f>
        <v>1</v>
      </c>
      <c r="D20" s="16">
        <v>1</v>
      </c>
      <c r="E20" s="17">
        <v>0.3298611111111111</v>
      </c>
      <c r="F20" s="17">
        <v>0.37152777777777773</v>
      </c>
      <c r="G20" s="18">
        <f>IF(C20,(F20-E20)*24*60,0)</f>
        <v>59.999999999999943</v>
      </c>
      <c r="H20" s="24"/>
      <c r="I20" s="1"/>
    </row>
    <row r="21" spans="3:9" x14ac:dyDescent="0.2">
      <c r="C21" s="15"/>
      <c r="D21" s="16" t="s">
        <v>9</v>
      </c>
      <c r="E21" s="17">
        <f>F20</f>
        <v>0.37152777777777773</v>
      </c>
      <c r="F21" s="17">
        <f>E22</f>
        <v>0.375</v>
      </c>
      <c r="G21" s="18">
        <f>IF(AND(C20,C22),(F21-E21)*24*60,0)</f>
        <v>5.0000000000000622</v>
      </c>
      <c r="H21" s="24"/>
      <c r="I21" s="1"/>
    </row>
    <row r="22" spans="3:9" x14ac:dyDescent="0.2">
      <c r="C22" s="15" t="b">
        <f>NOT(ISERR(SEARCH("2",C$34)))</f>
        <v>1</v>
      </c>
      <c r="D22" s="16">
        <v>2</v>
      </c>
      <c r="E22" s="17">
        <v>0.375</v>
      </c>
      <c r="F22" s="17">
        <v>0.41319444444444442</v>
      </c>
      <c r="G22" s="18">
        <f>IF(C22,(F22-E22)*24*60,0)</f>
        <v>54.999999999999964</v>
      </c>
      <c r="H22" s="24"/>
      <c r="I22" s="1"/>
    </row>
    <row r="23" spans="3:9" x14ac:dyDescent="0.2">
      <c r="C23" s="15"/>
      <c r="D23" s="16" t="s">
        <v>9</v>
      </c>
      <c r="E23" s="17">
        <f>F22</f>
        <v>0.41319444444444442</v>
      </c>
      <c r="F23" s="17">
        <f>E24</f>
        <v>0.41666666666666669</v>
      </c>
      <c r="G23" s="18">
        <f>IF(AND(C22,C24),(F23-E23)*24*60,0)</f>
        <v>5.0000000000000622</v>
      </c>
      <c r="H23" s="24"/>
      <c r="I23" s="1"/>
    </row>
    <row r="24" spans="3:9" x14ac:dyDescent="0.2">
      <c r="C24" s="15" t="b">
        <f>NOT(ISERR(SEARCH("3",C$34)))</f>
        <v>1</v>
      </c>
      <c r="D24" s="16">
        <v>3</v>
      </c>
      <c r="E24" s="17">
        <v>0.41666666666666669</v>
      </c>
      <c r="F24" s="17">
        <v>0.46527777777777773</v>
      </c>
      <c r="G24" s="18">
        <f>IF(C24,(F24-E24)*24*60,0)</f>
        <v>69.999999999999915</v>
      </c>
      <c r="H24" s="24"/>
      <c r="I24" s="1"/>
    </row>
    <row r="25" spans="3:9" x14ac:dyDescent="0.2">
      <c r="C25" s="20"/>
      <c r="D25" s="21" t="s">
        <v>11</v>
      </c>
      <c r="E25" s="22"/>
      <c r="F25" s="22"/>
      <c r="G25" s="23">
        <f>SUM(G20:G24)</f>
        <v>194.99999999999994</v>
      </c>
      <c r="H25" s="24">
        <f>(G25/60)*3</f>
        <v>9.7499999999999964</v>
      </c>
      <c r="I25" s="1"/>
    </row>
    <row r="26" spans="3:9" x14ac:dyDescent="0.2">
      <c r="C26" s="12" t="s">
        <v>13</v>
      </c>
      <c r="D26" s="9"/>
      <c r="E26" s="10"/>
      <c r="F26" s="10"/>
      <c r="G26" s="1"/>
      <c r="H26" s="11"/>
      <c r="I26" s="1"/>
    </row>
    <row r="27" spans="3:9" x14ac:dyDescent="0.2">
      <c r="C27" s="15" t="b">
        <f>NOT(ISERR(SEARCH("4",C$34)))</f>
        <v>1</v>
      </c>
      <c r="D27" s="16">
        <v>4</v>
      </c>
      <c r="E27" s="17">
        <v>0.3298611111111111</v>
      </c>
      <c r="F27" s="17">
        <v>0.37152777777777773</v>
      </c>
      <c r="G27" s="18">
        <f>IF(C27,(F27-E27)*24*60,0)</f>
        <v>59.999999999999943</v>
      </c>
      <c r="H27" s="24"/>
      <c r="I27" s="1"/>
    </row>
    <row r="28" spans="3:9" x14ac:dyDescent="0.2">
      <c r="C28" s="15"/>
      <c r="D28" s="16" t="s">
        <v>9</v>
      </c>
      <c r="E28" s="17">
        <f>F27</f>
        <v>0.37152777777777773</v>
      </c>
      <c r="F28" s="17">
        <f>E29</f>
        <v>0.375</v>
      </c>
      <c r="G28" s="18">
        <f>IF(AND(C27,C29),(F28-E28)*24*60,0)</f>
        <v>5.0000000000000622</v>
      </c>
      <c r="H28" s="24"/>
      <c r="I28" s="1"/>
    </row>
    <row r="29" spans="3:9" x14ac:dyDescent="0.2">
      <c r="C29" s="15" t="b">
        <f>NOT(ISERR(SEARCH("5",C$34)))</f>
        <v>1</v>
      </c>
      <c r="D29" s="16">
        <v>5</v>
      </c>
      <c r="E29" s="17">
        <v>0.375</v>
      </c>
      <c r="F29" s="17">
        <v>0.41319444444444442</v>
      </c>
      <c r="G29" s="18">
        <f>IF(C29,(F29-E29)*24*60,0)</f>
        <v>54.999999999999964</v>
      </c>
      <c r="H29" s="24"/>
      <c r="I29" s="1"/>
    </row>
    <row r="30" spans="3:9" x14ac:dyDescent="0.2">
      <c r="C30" s="15"/>
      <c r="D30" s="16" t="s">
        <v>9</v>
      </c>
      <c r="E30" s="17">
        <f>F29</f>
        <v>0.41319444444444442</v>
      </c>
      <c r="F30" s="17">
        <f>E31</f>
        <v>0.41666666666666669</v>
      </c>
      <c r="G30" s="18">
        <f>IF(AND(C29,C31),(F30-E30)*24*60,0)</f>
        <v>5.0000000000000622</v>
      </c>
      <c r="H30" s="24"/>
      <c r="I30" s="1"/>
    </row>
    <row r="31" spans="3:9" x14ac:dyDescent="0.2">
      <c r="C31" s="15" t="b">
        <f>NOT(ISERR(SEARCH("6",C$34)))</f>
        <v>1</v>
      </c>
      <c r="D31" s="16">
        <v>6</v>
      </c>
      <c r="E31" s="17">
        <v>0.41666666666666669</v>
      </c>
      <c r="F31" s="17">
        <v>0.46527777777777773</v>
      </c>
      <c r="G31" s="18">
        <f>IF(C31,(F31-E31)*24*60,0)</f>
        <v>69.999999999999915</v>
      </c>
      <c r="H31" s="24"/>
      <c r="I31" s="1"/>
    </row>
    <row r="32" spans="3:9" x14ac:dyDescent="0.2">
      <c r="C32" s="20"/>
      <c r="D32" s="21" t="s">
        <v>11</v>
      </c>
      <c r="E32" s="22"/>
      <c r="F32" s="22"/>
      <c r="G32" s="23">
        <f>SUM(G27:G31)</f>
        <v>194.99999999999994</v>
      </c>
      <c r="H32" s="24">
        <f>(G32/60)*3</f>
        <v>9.7499999999999964</v>
      </c>
    </row>
    <row r="33" spans="3:8" ht="13.5" thickBot="1" x14ac:dyDescent="0.25">
      <c r="C33" s="4"/>
      <c r="D33" s="9"/>
      <c r="E33" s="10"/>
      <c r="F33" s="40" t="s">
        <v>14</v>
      </c>
      <c r="G33" s="40"/>
      <c r="H33" s="11">
        <f>SUM(H18:H32)</f>
        <v>1142.4166666666665</v>
      </c>
    </row>
    <row r="34" spans="3:8" ht="13.5" thickTop="1" x14ac:dyDescent="0.2">
      <c r="C34" s="30">
        <v>123456</v>
      </c>
      <c r="D34" s="31"/>
      <c r="E34" s="10"/>
      <c r="F34" s="41"/>
      <c r="G34" s="41"/>
      <c r="H34" s="11"/>
    </row>
    <row r="35" spans="3:8" ht="13.5" thickBot="1" x14ac:dyDescent="0.25">
      <c r="C35" s="32" t="s">
        <v>15</v>
      </c>
      <c r="D35" s="33"/>
      <c r="E35" s="13"/>
      <c r="F35" s="13"/>
      <c r="G35" s="25" t="s">
        <v>16</v>
      </c>
      <c r="H35" s="14">
        <f>IF(SUM(H33:H34)&gt;1098,1,SUM(H33:H34)/1098)</f>
        <v>1</v>
      </c>
    </row>
    <row r="36" spans="3:8" ht="13.5" thickTop="1" x14ac:dyDescent="0.2"/>
    <row r="37" spans="3:8" x14ac:dyDescent="0.2">
      <c r="H37" s="2"/>
    </row>
  </sheetData>
  <mergeCells count="6">
    <mergeCell ref="C34:D34"/>
    <mergeCell ref="C35:D35"/>
    <mergeCell ref="C2:H2"/>
    <mergeCell ref="C3:H3"/>
    <mergeCell ref="F33:G33"/>
    <mergeCell ref="F34:G34"/>
  </mergeCells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35BAB8EBD47144AC4CA1CCD4B7891F" ma:contentTypeVersion="12" ma:contentTypeDescription="Create a new document." ma:contentTypeScope="" ma:versionID="7e5372565e632915813b5e521556d366">
  <xsd:schema xmlns:xsd="http://www.w3.org/2001/XMLSchema" xmlns:xs="http://www.w3.org/2001/XMLSchema" xmlns:p="http://schemas.microsoft.com/office/2006/metadata/properties" xmlns:ns2="3de362c3-8850-4b28-bd81-95b655133dff" xmlns:ns3="5545beb4-d56c-4ed1-a2c4-ae47989e817e" targetNamespace="http://schemas.microsoft.com/office/2006/metadata/properties" ma:root="true" ma:fieldsID="a4baddf57e8a00ec66460a252b616792" ns2:_="" ns3:_="">
    <xsd:import namespace="3de362c3-8850-4b28-bd81-95b655133dff"/>
    <xsd:import namespace="5545beb4-d56c-4ed1-a2c4-ae47989e817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e362c3-8850-4b28-bd81-95b655133df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45beb4-d56c-4ed1-a2c4-ae47989e81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D19F4E-A261-4EB0-9432-83DFBFFEF5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e362c3-8850-4b28-bd81-95b655133dff"/>
    <ds:schemaRef ds:uri="5545beb4-d56c-4ed1-a2c4-ae47989e81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6D9CB6-DB1B-41EC-89A0-05F4F3398F2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644B16C-31A1-46B7-B243-4307DCF1BB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Dickinson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 Dickinson</dc:creator>
  <cp:keywords/>
  <dc:description/>
  <cp:lastModifiedBy>Robert Dickinson</cp:lastModifiedBy>
  <cp:revision/>
  <dcterms:created xsi:type="dcterms:W3CDTF">2003-09-01T02:08:47Z</dcterms:created>
  <dcterms:modified xsi:type="dcterms:W3CDTF">2023-01-18T13:21:16Z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0x0101003C35BAB8EBD47144AC4CA1CCD4B7891F</vt:lpwstr>
  </property>
</Properties>
</file>